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P\Radłów\_CD-ROM do nagrania\Dokumentacja projektowa\"/>
    </mc:Choice>
  </mc:AlternateContent>
  <xr:revisionPtr revIDLastSave="0" documentId="13_ncr:1_{F846B910-A8D1-4D67-9D89-43E12B28BB7C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20" i="1" s="1"/>
  <c r="H18" i="1"/>
  <c r="H19" i="1"/>
  <c r="O10" i="1" l="1"/>
  <c r="O11" i="1"/>
  <c r="O12" i="1"/>
  <c r="O13" i="1"/>
  <c r="O14" i="1"/>
  <c r="O15" i="1"/>
  <c r="O16" i="1"/>
  <c r="O17" i="1"/>
  <c r="O18" i="1"/>
  <c r="O19" i="1"/>
  <c r="M10" i="1"/>
  <c r="M11" i="1"/>
  <c r="M12" i="1"/>
  <c r="M13" i="1"/>
  <c r="M14" i="1"/>
  <c r="M15" i="1"/>
  <c r="M16" i="1"/>
  <c r="M17" i="1"/>
  <c r="M18" i="1"/>
  <c r="M19" i="1"/>
  <c r="I10" i="1"/>
  <c r="I11" i="1"/>
  <c r="I12" i="1"/>
  <c r="I13" i="1"/>
  <c r="I14" i="1"/>
  <c r="I15" i="1"/>
  <c r="I16" i="1"/>
  <c r="I17" i="1"/>
  <c r="I18" i="1"/>
  <c r="I19" i="1"/>
  <c r="O9" i="1" l="1"/>
  <c r="M9" i="1"/>
  <c r="I9" i="1"/>
  <c r="E20" i="1"/>
</calcChain>
</file>

<file path=xl/sharedStrings.xml><?xml version="1.0" encoding="utf-8"?>
<sst xmlns="http://schemas.openxmlformats.org/spreadsheetml/2006/main" count="35" uniqueCount="25">
  <si>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</si>
  <si>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</si>
  <si>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</si>
  <si>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</si>
  <si>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</si>
  <si>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</si>
  <si>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</si>
  <si>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</si>
  <si>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</si>
  <si>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</si>
  <si>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</si>
  <si>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</si>
  <si>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</si>
  <si>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</si>
  <si>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</si>
  <si>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tabela sprawdzająca</t>
  </si>
  <si>
    <t>drogowy</t>
  </si>
  <si>
    <t>ozdobny typ 1</t>
  </si>
  <si>
    <t>ozdobny typ 2</t>
  </si>
  <si>
    <t>Typ montażu</t>
  </si>
  <si>
    <t>na szczycie</t>
  </si>
  <si>
    <t>zwisająco</t>
  </si>
  <si>
    <t>Modernizacja istniejącego oświetlenia na terenie Gminy Radłów - wymiana nieenergooszczędnych opraw</t>
  </si>
  <si>
    <t>Obliczenia fotometryczne należy wykonać zgodnie z normą PN-EN13201:2016 Oświetlenie dróg korzystając z poniższych parametrów dla poszczególnych sytuacji oświetleniowych. Wyniki obliczeń - moc oprawy i strumień świetlny oprawy należy zaktualizować kolumny oznaczone na kolor żółty.</t>
  </si>
  <si>
    <t>2) suma mocy oferowanych opraw jest nie większa niż 36.00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</si>
</sst>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  <numFmt numFmtId="167" formatCode="0.0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167" fontId="9" fillId="2" borderId="1" xfId="3" applyNumberFormat="1" applyFont="1" applyFill="1" applyBorder="1" applyAlignment="1">
      <alignment horizontal="center"/>
    </xf>
    <xf numFmtId="167" fontId="15" fillId="2" borderId="1" xfId="3" applyNumberFormat="1" applyFont="1" applyFill="1" applyBorder="1" applyAlignment="1">
      <alignment horizontal="center"/>
    </xf>
    <xf numFmtId="167" fontId="8" fillId="0" borderId="1" xfId="1" applyNumberFormat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167" fontId="20" fillId="2" borderId="1" xfId="3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6" formatCode="0.0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0.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3"/>
      <tableStyleElement type="firstRowStripe" dxfId="22"/>
    </tableStyle>
    <tableStyle name="TableStyleQueryResult" pivot="0" count="3" xr9:uid="{00000000-0011-0000-FFFF-FFFF02000000}">
      <tableStyleElement type="wholeTable" dxfId="21"/>
      <tableStyleElement type="headerRow" dxfId="20"/>
      <tableStyleElement type="firstRowStripe" dxfId="19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I20" totalsRowCount="1" headerRowDxfId="18" dataDxfId="17" totalsRowDxfId="16" headerRowCellStyle="Normalny 2">
  <autoFilter ref="B8:I19" xr:uid="{00000000-0009-0000-0100-000001000000}"/>
  <sortState xmlns:xlrd2="http://schemas.microsoft.com/office/spreadsheetml/2017/richdata2" ref="B9:H72">
    <sortCondition ref="B8:B72"/>
  </sortState>
  <tableColumns count="8">
    <tableColumn id="20" xr3:uid="{00000000-0010-0000-0000-000014000000}" name="Sytuacja nr" totalsRowLabel="SUMA" dataDxfId="15" totalsRowDxfId="14"/>
    <tableColumn id="1" xr3:uid="{00000000-0010-0000-0000-000001000000}" name="Typ oprawy" dataDxfId="13" totalsRowDxfId="12"/>
    <tableColumn id="4" xr3:uid="{40762ECC-5BCC-4865-B119-17FC453B70C9}" name="Typ montażu" dataDxfId="11" totalsRowDxfId="10"/>
    <tableColumn id="9" xr3:uid="{00000000-0010-0000-0000-000009000000}" name="Wymagana ilość opraw suma [szt.]" totalsRowFunction="sum" dataDxfId="9" totalsRowDxfId="8"/>
    <tableColumn id="13" xr3:uid="{00000000-0010-0000-0000-00000D000000}" name="Moc oprawy z obliczeń  [W]" dataDxfId="7" totalsRowDxfId="6" dataCellStyle="Normalny 3"/>
    <tableColumn id="3" xr3:uid="{00000000-0010-0000-0000-000003000000}" name="strumieniu świetlny oprawy [lm]" dataDxfId="5" totalsRowDxfId="4" dataCellStyle="Normal"/>
    <tableColumn id="2" xr3:uid="{00000000-0010-0000-0000-000002000000}" name="Suma mocy [kW]" totalsRowFunction="sum" dataDxfId="3" totalsRowDxfId="0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2" totalsRowDxfId="1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25"/>
  <sheetViews>
    <sheetView showGridLines="0" tabSelected="1" zoomScale="85" zoomScaleNormal="85" zoomScalePageLayoutView="85" workbookViewId="0">
      <selection activeCell="H20" sqref="H20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7.7109375" style="3" customWidth="1"/>
    <col min="5" max="5" width="16.85546875" style="2" customWidth="1"/>
    <col min="6" max="6" width="34.5703125" customWidth="1"/>
    <col min="7" max="7" width="28.7109375" customWidth="1"/>
    <col min="8" max="8" width="14.7109375" customWidth="1"/>
    <col min="9" max="9" width="12.7109375" style="7" customWidth="1"/>
    <col min="10" max="10" width="8.85546875" style="1" customWidth="1"/>
    <col min="11" max="11" width="2.85546875" style="1" customWidth="1"/>
    <col min="12" max="12" width="24.85546875" style="4" customWidth="1"/>
    <col min="13" max="13" width="17.42578125" style="4" customWidth="1"/>
    <col min="14" max="14" width="16.42578125" style="4" customWidth="1"/>
    <col min="15" max="15" width="12.140625" style="4" customWidth="1"/>
    <col min="16" max="16" width="20.42578125" style="1" customWidth="1"/>
    <col min="19" max="19" width="9.140625" style="3"/>
    <col min="20" max="20" width="11" style="1" customWidth="1"/>
    <col min="21" max="21" width="12.140625" style="1" customWidth="1"/>
    <col min="22" max="22" width="10" style="1" customWidth="1"/>
  </cols>
  <sheetData>
    <row r="1" spans="2:22" ht="21" customHeight="1">
      <c r="B1" s="40" t="s">
        <v>5</v>
      </c>
      <c r="C1" s="40"/>
      <c r="D1" s="40"/>
      <c r="E1" s="40"/>
      <c r="F1" s="40"/>
      <c r="G1" s="40"/>
      <c r="H1" s="40"/>
      <c r="I1" s="13"/>
      <c r="J1" s="13"/>
      <c r="K1" s="13"/>
      <c r="L1" s="13"/>
      <c r="M1" s="13"/>
      <c r="N1" s="13"/>
      <c r="O1" s="13"/>
      <c r="P1" s="13"/>
    </row>
    <row r="2" spans="2:22" ht="39.75" customHeight="1">
      <c r="B2" s="39" t="s">
        <v>22</v>
      </c>
      <c r="C2" s="39"/>
      <c r="D2" s="39"/>
      <c r="E2" s="39"/>
      <c r="F2" s="39"/>
      <c r="G2" s="39"/>
      <c r="H2" s="39"/>
      <c r="I2" s="13"/>
      <c r="J2" s="13"/>
      <c r="K2" s="13"/>
      <c r="L2" s="13"/>
      <c r="M2" s="13"/>
      <c r="N2" s="13"/>
      <c r="O2" s="13"/>
      <c r="P2" s="13"/>
    </row>
    <row r="3" spans="2:22" ht="12" customHeight="1">
      <c r="B3" s="16"/>
      <c r="C3" s="16"/>
      <c r="D3" s="16"/>
      <c r="E3" s="16"/>
      <c r="F3" s="16"/>
      <c r="G3" s="16"/>
      <c r="H3" s="16"/>
      <c r="I3" s="13"/>
      <c r="J3" s="13"/>
      <c r="K3" s="13"/>
      <c r="L3" s="13"/>
      <c r="M3" s="13"/>
      <c r="N3" s="13"/>
      <c r="O3" s="13"/>
      <c r="P3" s="13"/>
    </row>
    <row r="4" spans="2:22" ht="15" customHeight="1">
      <c r="B4" s="38" t="s">
        <v>23</v>
      </c>
      <c r="C4" s="38"/>
      <c r="D4" s="38"/>
      <c r="E4" s="38"/>
      <c r="F4" s="38"/>
      <c r="G4" s="38"/>
      <c r="H4" s="38"/>
      <c r="I4" s="12"/>
      <c r="J4" s="12"/>
      <c r="K4" s="12"/>
      <c r="L4" s="12"/>
      <c r="M4" s="12"/>
      <c r="N4" s="12"/>
      <c r="O4" s="12"/>
      <c r="P4" s="12"/>
    </row>
    <row r="5" spans="2:22">
      <c r="B5" s="38"/>
      <c r="C5" s="38"/>
      <c r="D5" s="38"/>
      <c r="E5" s="38"/>
      <c r="F5" s="38"/>
      <c r="G5" s="38"/>
      <c r="H5" s="38"/>
      <c r="I5" s="12"/>
      <c r="J5" s="12"/>
      <c r="K5" s="12"/>
      <c r="L5" s="12"/>
      <c r="M5" s="12"/>
      <c r="N5" s="12"/>
      <c r="O5" s="12"/>
      <c r="P5" s="12"/>
    </row>
    <row r="6" spans="2:22" ht="27.75" customHeight="1">
      <c r="B6" s="38"/>
      <c r="C6" s="38"/>
      <c r="D6" s="38"/>
      <c r="E6" s="38"/>
      <c r="F6" s="38"/>
      <c r="G6" s="38"/>
      <c r="H6" s="38"/>
      <c r="I6" s="12"/>
      <c r="J6" s="12"/>
      <c r="K6" s="12"/>
      <c r="L6" s="26" t="s">
        <v>15</v>
      </c>
      <c r="M6" s="12"/>
      <c r="N6" s="12"/>
      <c r="O6" s="12"/>
      <c r="P6" s="12"/>
    </row>
    <row r="7" spans="2:22" ht="13.5" customHeight="1"/>
    <row r="8" spans="2:22" ht="54.75" customHeight="1">
      <c r="B8" s="9" t="s">
        <v>1</v>
      </c>
      <c r="C8" s="9" t="s">
        <v>7</v>
      </c>
      <c r="D8" s="9" t="s">
        <v>19</v>
      </c>
      <c r="E8" s="9" t="s">
        <v>4</v>
      </c>
      <c r="F8" s="9" t="s">
        <v>6</v>
      </c>
      <c r="G8" s="9" t="s">
        <v>11</v>
      </c>
      <c r="H8" s="9" t="s">
        <v>2</v>
      </c>
      <c r="I8" s="9" t="s">
        <v>9</v>
      </c>
      <c r="J8"/>
      <c r="K8"/>
      <c r="L8" s="9" t="s">
        <v>10</v>
      </c>
      <c r="M8" s="9" t="s">
        <v>13</v>
      </c>
      <c r="N8" s="9" t="s">
        <v>12</v>
      </c>
      <c r="O8" s="9" t="s">
        <v>14</v>
      </c>
      <c r="P8"/>
      <c r="S8"/>
      <c r="T8"/>
      <c r="U8"/>
      <c r="V8"/>
    </row>
    <row r="9" spans="2:22">
      <c r="B9" s="21">
        <v>1</v>
      </c>
      <c r="C9" s="20" t="s">
        <v>16</v>
      </c>
      <c r="D9" s="20"/>
      <c r="E9" s="22">
        <v>29</v>
      </c>
      <c r="F9" s="28">
        <v>44</v>
      </c>
      <c r="G9" s="23">
        <v>6900</v>
      </c>
      <c r="H9" s="25">
        <f>(Tabela1[[#This Row],[Wymagana ilość opraw suma '[szt.']]]*Tabela1[[#This Row],[Moc oprawy z obliczeń  '[W']]])/1000</f>
        <v>1.276</v>
      </c>
      <c r="I9" s="24">
        <f>Tabela1[[#This Row],[strumieniu świetlny oprawy '[lm']]]/Tabela1[[#This Row],[Moc oprawy z obliczeń  '[W']]]</f>
        <v>156.81818181818181</v>
      </c>
      <c r="J9"/>
      <c r="K9"/>
      <c r="L9" s="9">
        <v>6900</v>
      </c>
      <c r="M9" s="9" t="str">
        <f>IF(Tabela1[[#This Row],[strumieniu świetlny oprawy '[lm']]]&gt;=L9,"TAK","NIE")</f>
        <v>TAK</v>
      </c>
      <c r="N9" s="30">
        <v>44</v>
      </c>
      <c r="O9" s="9" t="str">
        <f>IF(Tabela1[[#This Row],[Moc oprawy z obliczeń  '[W']]]&lt;=N9,"TAK","NIE")</f>
        <v>TAK</v>
      </c>
      <c r="P9"/>
      <c r="S9"/>
      <c r="T9"/>
      <c r="U9"/>
      <c r="V9"/>
    </row>
    <row r="10" spans="2:22">
      <c r="B10" s="31">
        <v>2</v>
      </c>
      <c r="C10" s="20" t="s">
        <v>16</v>
      </c>
      <c r="D10" s="20"/>
      <c r="E10" s="32">
        <v>66</v>
      </c>
      <c r="F10" s="33">
        <v>74</v>
      </c>
      <c r="G10" s="34">
        <v>11650</v>
      </c>
      <c r="H10" s="35">
        <f>(Tabela1[[#This Row],[Wymagana ilość opraw suma '[szt.']]]*Tabela1[[#This Row],[Moc oprawy z obliczeń  '[W']]])/1000</f>
        <v>4.8840000000000003</v>
      </c>
      <c r="I10" s="36">
        <f>Tabela1[[#This Row],[strumieniu świetlny oprawy '[lm']]]/Tabela1[[#This Row],[Moc oprawy z obliczeń  '[W']]]</f>
        <v>157.43243243243242</v>
      </c>
      <c r="J10"/>
      <c r="K10"/>
      <c r="L10" s="9">
        <v>11650</v>
      </c>
      <c r="M10" s="9" t="str">
        <f>IF(Tabela1[[#This Row],[strumieniu świetlny oprawy '[lm']]]&gt;=L10,"TAK","NIE")</f>
        <v>TAK</v>
      </c>
      <c r="N10" s="30">
        <v>74</v>
      </c>
      <c r="O10" s="9" t="str">
        <f>IF(Tabela1[[#This Row],[Moc oprawy z obliczeń  '[W']]]&lt;=N10,"TAK","NIE")</f>
        <v>TAK</v>
      </c>
      <c r="P10"/>
      <c r="S10"/>
      <c r="T10"/>
      <c r="U10"/>
      <c r="V10"/>
    </row>
    <row r="11" spans="2:22">
      <c r="B11" s="31">
        <v>3</v>
      </c>
      <c r="C11" s="20" t="s">
        <v>16</v>
      </c>
      <c r="D11" s="20"/>
      <c r="E11" s="32">
        <v>75</v>
      </c>
      <c r="F11" s="33">
        <v>70</v>
      </c>
      <c r="G11" s="34">
        <v>10750</v>
      </c>
      <c r="H11" s="35">
        <f>(Tabela1[[#This Row],[Wymagana ilość opraw suma '[szt.']]]*Tabela1[[#This Row],[Moc oprawy z obliczeń  '[W']]])/1000</f>
        <v>5.25</v>
      </c>
      <c r="I11" s="36">
        <f>Tabela1[[#This Row],[strumieniu świetlny oprawy '[lm']]]/Tabela1[[#This Row],[Moc oprawy z obliczeń  '[W']]]</f>
        <v>153.57142857142858</v>
      </c>
      <c r="J11"/>
      <c r="K11"/>
      <c r="L11" s="9">
        <v>10750</v>
      </c>
      <c r="M11" s="9" t="str">
        <f>IF(Tabela1[[#This Row],[strumieniu świetlny oprawy '[lm']]]&gt;=L11,"TAK","NIE")</f>
        <v>TAK</v>
      </c>
      <c r="N11" s="30">
        <v>70</v>
      </c>
      <c r="O11" s="9" t="str">
        <f>IF(Tabela1[[#This Row],[Moc oprawy z obliczeń  '[W']]]&lt;=N11,"TAK","NIE")</f>
        <v>TAK</v>
      </c>
      <c r="P11"/>
      <c r="S11"/>
      <c r="T11"/>
      <c r="U11"/>
      <c r="V11"/>
    </row>
    <row r="12" spans="2:22">
      <c r="B12" s="21">
        <v>4</v>
      </c>
      <c r="C12" s="20" t="s">
        <v>16</v>
      </c>
      <c r="D12" s="20"/>
      <c r="E12" s="32">
        <v>59</v>
      </c>
      <c r="F12" s="33">
        <v>70</v>
      </c>
      <c r="G12" s="34">
        <v>10750</v>
      </c>
      <c r="H12" s="35">
        <f>(Tabela1[[#This Row],[Wymagana ilość opraw suma '[szt.']]]*Tabela1[[#This Row],[Moc oprawy z obliczeń  '[W']]])/1000</f>
        <v>4.13</v>
      </c>
      <c r="I12" s="36">
        <f>Tabela1[[#This Row],[strumieniu świetlny oprawy '[lm']]]/Tabela1[[#This Row],[Moc oprawy z obliczeń  '[W']]]</f>
        <v>153.57142857142858</v>
      </c>
      <c r="J12"/>
      <c r="K12"/>
      <c r="L12" s="9">
        <v>10750</v>
      </c>
      <c r="M12" s="9" t="str">
        <f>IF(Tabela1[[#This Row],[strumieniu świetlny oprawy '[lm']]]&gt;=L12,"TAK","NIE")</f>
        <v>TAK</v>
      </c>
      <c r="N12" s="30">
        <v>70</v>
      </c>
      <c r="O12" s="9" t="str">
        <f>IF(Tabela1[[#This Row],[Moc oprawy z obliczeń  '[W']]]&lt;=N12,"TAK","NIE")</f>
        <v>TAK</v>
      </c>
      <c r="P12"/>
      <c r="S12"/>
      <c r="T12"/>
      <c r="U12"/>
      <c r="V12"/>
    </row>
    <row r="13" spans="2:22">
      <c r="B13" s="31">
        <v>5</v>
      </c>
      <c r="C13" s="20" t="s">
        <v>16</v>
      </c>
      <c r="D13" s="20"/>
      <c r="E13" s="32">
        <v>34</v>
      </c>
      <c r="F13" s="33">
        <v>54</v>
      </c>
      <c r="G13" s="34">
        <v>8475</v>
      </c>
      <c r="H13" s="35">
        <f>(Tabela1[[#This Row],[Wymagana ilość opraw suma '[szt.']]]*Tabela1[[#This Row],[Moc oprawy z obliczeń  '[W']]])/1000</f>
        <v>1.8360000000000001</v>
      </c>
      <c r="I13" s="36">
        <f>Tabela1[[#This Row],[strumieniu świetlny oprawy '[lm']]]/Tabela1[[#This Row],[Moc oprawy z obliczeń  '[W']]]</f>
        <v>156.94444444444446</v>
      </c>
      <c r="J13"/>
      <c r="K13"/>
      <c r="L13" s="9">
        <v>8475</v>
      </c>
      <c r="M13" s="9" t="str">
        <f>IF(Tabela1[[#This Row],[strumieniu świetlny oprawy '[lm']]]&gt;=L13,"TAK","NIE")</f>
        <v>TAK</v>
      </c>
      <c r="N13" s="30">
        <v>54</v>
      </c>
      <c r="O13" s="9" t="str">
        <f>IF(Tabela1[[#This Row],[Moc oprawy z obliczeń  '[W']]]&lt;=N13,"TAK","NIE")</f>
        <v>TAK</v>
      </c>
      <c r="P13"/>
      <c r="S13"/>
      <c r="T13"/>
      <c r="U13"/>
      <c r="V13"/>
    </row>
    <row r="14" spans="2:22">
      <c r="B14" s="31">
        <v>6</v>
      </c>
      <c r="C14" s="20" t="s">
        <v>16</v>
      </c>
      <c r="D14" s="20"/>
      <c r="E14" s="32">
        <v>300</v>
      </c>
      <c r="F14" s="33">
        <v>34</v>
      </c>
      <c r="G14" s="34">
        <v>5150</v>
      </c>
      <c r="H14" s="35">
        <f>(Tabela1[[#This Row],[Wymagana ilość opraw suma '[szt.']]]*Tabela1[[#This Row],[Moc oprawy z obliczeń  '[W']]])/1000</f>
        <v>10.199999999999999</v>
      </c>
      <c r="I14" s="36">
        <f>Tabela1[[#This Row],[strumieniu świetlny oprawy '[lm']]]/Tabela1[[#This Row],[Moc oprawy z obliczeń  '[W']]]</f>
        <v>151.47058823529412</v>
      </c>
      <c r="J14"/>
      <c r="K14"/>
      <c r="L14" s="9">
        <v>5150</v>
      </c>
      <c r="M14" s="9" t="str">
        <f>IF(Tabela1[[#This Row],[strumieniu świetlny oprawy '[lm']]]&gt;=L14,"TAK","NIE")</f>
        <v>TAK</v>
      </c>
      <c r="N14" s="30">
        <v>34</v>
      </c>
      <c r="O14" s="9" t="str">
        <f>IF(Tabela1[[#This Row],[Moc oprawy z obliczeń  '[W']]]&lt;=N14,"TAK","NIE")</f>
        <v>TAK</v>
      </c>
      <c r="P14"/>
      <c r="S14"/>
      <c r="T14"/>
      <c r="U14"/>
      <c r="V14"/>
    </row>
    <row r="15" spans="2:22">
      <c r="B15" s="21">
        <v>7</v>
      </c>
      <c r="C15" s="20" t="s">
        <v>16</v>
      </c>
      <c r="D15" s="20"/>
      <c r="E15" s="22">
        <v>135</v>
      </c>
      <c r="F15" s="28">
        <v>50</v>
      </c>
      <c r="G15" s="23">
        <v>7675</v>
      </c>
      <c r="H15" s="25">
        <f>(Tabela1[[#This Row],[Wymagana ilość opraw suma '[szt.']]]*Tabela1[[#This Row],[Moc oprawy z obliczeń  '[W']]])/1000</f>
        <v>6.75</v>
      </c>
      <c r="I15" s="24">
        <f>Tabela1[[#This Row],[strumieniu świetlny oprawy '[lm']]]/Tabela1[[#This Row],[Moc oprawy z obliczeń  '[W']]]</f>
        <v>153.5</v>
      </c>
      <c r="J15"/>
      <c r="K15"/>
      <c r="L15" s="9">
        <v>7675</v>
      </c>
      <c r="M15" s="9" t="str">
        <f>IF(Tabela1[[#This Row],[strumieniu świetlny oprawy '[lm']]]&gt;=L15,"TAK","NIE")</f>
        <v>TAK</v>
      </c>
      <c r="N15" s="30">
        <v>50</v>
      </c>
      <c r="O15" s="9" t="str">
        <f>IF(Tabela1[[#This Row],[Moc oprawy z obliczeń  '[W']]]&lt;=N15,"TAK","NIE")</f>
        <v>TAK</v>
      </c>
      <c r="P15"/>
      <c r="S15"/>
      <c r="T15"/>
      <c r="U15"/>
      <c r="V15"/>
    </row>
    <row r="16" spans="2:22">
      <c r="B16" s="31">
        <v>8</v>
      </c>
      <c r="C16" s="37" t="s">
        <v>17</v>
      </c>
      <c r="D16" s="37" t="s">
        <v>20</v>
      </c>
      <c r="E16" s="22">
        <v>19</v>
      </c>
      <c r="F16" s="28">
        <v>23</v>
      </c>
      <c r="G16" s="23">
        <v>3775</v>
      </c>
      <c r="H16" s="25">
        <f>(Tabela1[[#This Row],[Wymagana ilość opraw suma '[szt.']]]*Tabela1[[#This Row],[Moc oprawy z obliczeń  '[W']]])/1000</f>
        <v>0.437</v>
      </c>
      <c r="I16" s="24">
        <f>Tabela1[[#This Row],[strumieniu świetlny oprawy '[lm']]]/Tabela1[[#This Row],[Moc oprawy z obliczeń  '[W']]]</f>
        <v>164.13043478260869</v>
      </c>
      <c r="J16"/>
      <c r="K16"/>
      <c r="L16" s="9">
        <v>3775</v>
      </c>
      <c r="M16" s="9" t="str">
        <f>IF(Tabela1[[#This Row],[strumieniu świetlny oprawy '[lm']]]&gt;=L16,"TAK","NIE")</f>
        <v>TAK</v>
      </c>
      <c r="N16" s="30">
        <v>23</v>
      </c>
      <c r="O16" s="9" t="str">
        <f>IF(Tabela1[[#This Row],[Moc oprawy z obliczeń  '[W']]]&lt;=N16,"TAK","NIE")</f>
        <v>TAK</v>
      </c>
      <c r="P16"/>
      <c r="S16"/>
      <c r="T16"/>
      <c r="U16"/>
      <c r="V16"/>
    </row>
    <row r="17" spans="2:22">
      <c r="B17" s="31">
        <v>9</v>
      </c>
      <c r="C17" s="37" t="s">
        <v>17</v>
      </c>
      <c r="D17" s="37" t="s">
        <v>21</v>
      </c>
      <c r="E17" s="22">
        <v>41</v>
      </c>
      <c r="F17" s="29">
        <v>16</v>
      </c>
      <c r="G17" s="27">
        <v>2600</v>
      </c>
      <c r="H17" s="25">
        <f>(Tabela1[[#This Row],[Wymagana ilość opraw suma '[szt.']]]*Tabela1[[#This Row],[Moc oprawy z obliczeń  '[W']]])/1000</f>
        <v>0.65600000000000003</v>
      </c>
      <c r="I17" s="24">
        <f>Tabela1[[#This Row],[strumieniu świetlny oprawy '[lm']]]/Tabela1[[#This Row],[Moc oprawy z obliczeń  '[W']]]</f>
        <v>162.5</v>
      </c>
      <c r="J17"/>
      <c r="K17"/>
      <c r="L17" s="9">
        <v>2600</v>
      </c>
      <c r="M17" s="9" t="str">
        <f>IF(Tabela1[[#This Row],[strumieniu świetlny oprawy '[lm']]]&gt;=L17,"TAK","NIE")</f>
        <v>TAK</v>
      </c>
      <c r="N17" s="30">
        <v>16</v>
      </c>
      <c r="O17" s="9" t="str">
        <f>IF(Tabela1[[#This Row],[Moc oprawy z obliczeń  '[W']]]&lt;=N17,"TAK","NIE")</f>
        <v>TAK</v>
      </c>
      <c r="P17"/>
      <c r="S17"/>
      <c r="T17"/>
      <c r="U17"/>
      <c r="V17"/>
    </row>
    <row r="18" spans="2:22">
      <c r="B18" s="21">
        <v>10</v>
      </c>
      <c r="C18" s="37" t="s">
        <v>18</v>
      </c>
      <c r="D18" s="37" t="s">
        <v>20</v>
      </c>
      <c r="E18" s="22">
        <v>20</v>
      </c>
      <c r="F18" s="29">
        <v>16</v>
      </c>
      <c r="G18" s="27">
        <v>2400</v>
      </c>
      <c r="H18" s="25">
        <f>(Tabela1[[#This Row],[Wymagana ilość opraw suma '[szt.']]]*Tabela1[[#This Row],[Moc oprawy z obliczeń  '[W']]])/1000</f>
        <v>0.32</v>
      </c>
      <c r="I18" s="24">
        <f>Tabela1[[#This Row],[strumieniu świetlny oprawy '[lm']]]/Tabela1[[#This Row],[Moc oprawy z obliczeń  '[W']]]</f>
        <v>150</v>
      </c>
      <c r="J18"/>
      <c r="K18"/>
      <c r="L18" s="9">
        <v>2400</v>
      </c>
      <c r="M18" s="9" t="str">
        <f>IF(Tabela1[[#This Row],[strumieniu świetlny oprawy '[lm']]]&gt;=L18,"TAK","NIE")</f>
        <v>TAK</v>
      </c>
      <c r="N18" s="30">
        <v>16</v>
      </c>
      <c r="O18" s="9" t="str">
        <f>IF(Tabela1[[#This Row],[Moc oprawy z obliczeń  '[W']]]&lt;=N18,"TAK","NIE")</f>
        <v>TAK</v>
      </c>
      <c r="P18"/>
      <c r="S18"/>
      <c r="T18"/>
      <c r="U18"/>
      <c r="V18"/>
    </row>
    <row r="19" spans="2:22">
      <c r="B19" s="31">
        <v>11</v>
      </c>
      <c r="C19" s="37" t="s">
        <v>18</v>
      </c>
      <c r="D19" s="37" t="s">
        <v>21</v>
      </c>
      <c r="E19" s="22">
        <v>16</v>
      </c>
      <c r="F19" s="29">
        <v>16</v>
      </c>
      <c r="G19" s="27">
        <v>2400</v>
      </c>
      <c r="H19" s="25">
        <f>(Tabela1[[#This Row],[Wymagana ilość opraw suma '[szt.']]]*Tabela1[[#This Row],[Moc oprawy z obliczeń  '[W']]])/1000</f>
        <v>0.25600000000000001</v>
      </c>
      <c r="I19" s="24">
        <f>Tabela1[[#This Row],[strumieniu świetlny oprawy '[lm']]]/Tabela1[[#This Row],[Moc oprawy z obliczeń  '[W']]]</f>
        <v>150</v>
      </c>
      <c r="J19"/>
      <c r="K19"/>
      <c r="L19" s="9">
        <v>2400</v>
      </c>
      <c r="M19" s="9" t="str">
        <f>IF(Tabela1[[#This Row],[strumieniu świetlny oprawy '[lm']]]&gt;=L19,"TAK","NIE")</f>
        <v>TAK</v>
      </c>
      <c r="N19" s="30">
        <v>16</v>
      </c>
      <c r="O19" s="9" t="str">
        <f>IF(Tabela1[[#This Row],[Moc oprawy z obliczeń  '[W']]]&lt;=N19,"TAK","NIE")</f>
        <v>TAK</v>
      </c>
      <c r="P19"/>
      <c r="S19"/>
      <c r="T19"/>
      <c r="U19"/>
      <c r="V19"/>
    </row>
    <row r="20" spans="2:22">
      <c r="B20" s="15" t="s">
        <v>0</v>
      </c>
      <c r="C20" s="15"/>
      <c r="D20" s="15"/>
      <c r="E20" s="11">
        <f>SUBTOTAL(109,Tabela1[Wymagana ilość opraw suma '[szt.']])</f>
        <v>794</v>
      </c>
      <c r="F20" s="11"/>
      <c r="G20" s="11"/>
      <c r="H20" s="41">
        <f>SUBTOTAL(109,Tabela1[Suma mocy '[kW']])</f>
        <v>35.99499999999999</v>
      </c>
      <c r="I20" s="17"/>
      <c r="J20"/>
      <c r="K20"/>
      <c r="L20"/>
      <c r="M20"/>
      <c r="N20"/>
      <c r="O20"/>
      <c r="P20"/>
      <c r="S20"/>
      <c r="T20"/>
      <c r="U20"/>
      <c r="V20"/>
    </row>
    <row r="21" spans="2:22">
      <c r="B21" s="15"/>
      <c r="C21" s="15"/>
      <c r="D21" s="15"/>
      <c r="E21" s="11"/>
      <c r="F21" s="11"/>
      <c r="G21" s="11"/>
      <c r="H21" s="18"/>
      <c r="I21" s="19"/>
      <c r="J21"/>
      <c r="K21"/>
      <c r="L21"/>
      <c r="M21"/>
      <c r="N21"/>
      <c r="O21"/>
      <c r="P21"/>
      <c r="S21"/>
      <c r="T21"/>
      <c r="U21"/>
      <c r="V21"/>
    </row>
    <row r="22" spans="2:22">
      <c r="B22" s="10" t="s">
        <v>3</v>
      </c>
      <c r="C22" s="10"/>
      <c r="D22" s="10"/>
      <c r="F22" s="1"/>
      <c r="G22" s="1"/>
      <c r="H22" s="1"/>
      <c r="I22" s="8"/>
      <c r="L22" s="1"/>
      <c r="M22" s="1"/>
      <c r="N22" s="1"/>
      <c r="O22" s="1"/>
      <c r="P22" s="5"/>
    </row>
    <row r="23" spans="2:22" ht="15" customHeight="1">
      <c r="B23" s="14" t="s">
        <v>8</v>
      </c>
      <c r="C23" s="14"/>
      <c r="D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2:22">
      <c r="B24" s="6" t="s">
        <v>24</v>
      </c>
      <c r="C24" s="6"/>
      <c r="D24" s="6"/>
    </row>
    <row r="25" spans="2:22">
      <c r="B25" s="6"/>
      <c r="C25" s="6"/>
      <c r="D25" s="6"/>
    </row>
  </sheetData>
  <mergeCells count="3">
    <mergeCell ref="B4:H6"/>
    <mergeCell ref="B2:H2"/>
    <mergeCell ref="B1:H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369C429A61FB4B82131E14F5981693" ma:contentTypeVersion="14" ma:contentTypeDescription="Utwórz nowy dokument." ma:contentTypeScope="" ma:versionID="c8dcf4e2a454a385c7ae3a9d5323d1e5">
  <xsd:schema xmlns:xsd="http://www.w3.org/2001/XMLSchema" xmlns:xs="http://www.w3.org/2001/XMLSchema" xmlns:p="http://schemas.microsoft.com/office/2006/metadata/properties" xmlns:ns2="147221e5-76b2-4806-a46b-4cccc38c7e2f" xmlns:ns3="bd155054-772e-4cf4-9f0e-8a32a9d0e2ad" targetNamespace="http://schemas.microsoft.com/office/2006/metadata/properties" ma:root="true" ma:fieldsID="c1929264da8af7e254eff17891860129" ns2:_="" ns3:_="">
    <xsd:import namespace="147221e5-76b2-4806-a46b-4cccc38c7e2f"/>
    <xsd:import namespace="bd155054-772e-4cf4-9f0e-8a32a9d0e2a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221e5-76b2-4806-a46b-4cccc38c7e2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bf6e64f-3cbd-48c5-b69f-5a8f443e964a}" ma:internalName="TaxCatchAll" ma:showField="CatchAllData" ma:web="147221e5-76b2-4806-a46b-4cccc38c7e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155054-772e-4cf4-9f0e-8a32a9d0e2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0e034d8d-789c-4ec0-a36c-ce598fbae5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155054-772e-4cf4-9f0e-8a32a9d0e2ad">
      <Terms xmlns="http://schemas.microsoft.com/office/infopath/2007/PartnerControls"/>
    </lcf76f155ced4ddcb4097134ff3c332f>
    <TaxCatchAll xmlns="147221e5-76b2-4806-a46b-4cccc38c7e2f" xsi:nil="true"/>
  </documentManagement>
</p:properties>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97BEDB6-932D-4231-AD03-ECAD5A53A182}"/>
</file>

<file path=customXml/itemProps3.xml><?xml version="1.0" encoding="utf-8"?>
<ds:datastoreItem xmlns:ds="http://schemas.openxmlformats.org/officeDocument/2006/customXml" ds:itemID="{56EC45BB-4298-4D19-A405-4409A23E4E50}"/>
</file>

<file path=customXml/itemProps4.xml><?xml version="1.0" encoding="utf-8"?>
<ds:datastoreItem xmlns:ds="http://schemas.openxmlformats.org/officeDocument/2006/customXml" ds:itemID="{A8B1C18B-D429-4A64-9BC4-2C61D871CC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S F</cp:lastModifiedBy>
  <cp:lastPrinted>2023-08-16T10:01:17Z</cp:lastPrinted>
  <dcterms:created xsi:type="dcterms:W3CDTF">2019-02-14T11:40:53Z</dcterms:created>
  <dcterms:modified xsi:type="dcterms:W3CDTF">2025-06-17T14:25:01Z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  <property fmtid="{D5CDD505-2E9C-101B-9397-08002B2CF9AE}" pid="3" name="ContentTypeId">
    <vt:lpwstr>0x01010081369C429A61FB4B82131E14F5981693</vt:lpwstr>
  </property>
</Properties>
</file>